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 firmowe_YCA\YCA_REGATY\r. ANWIL CUP\22. ANWIL CUP_2020\"/>
    </mc:Choice>
  </mc:AlternateContent>
  <xr:revisionPtr revIDLastSave="0" documentId="13_ncr:1_{B2C1E7DF-2B61-48E6-8EB5-B3D78EFF27BC}" xr6:coauthVersionLast="45" xr6:coauthVersionMax="45" xr10:uidLastSave="{00000000-0000-0000-0000-000000000000}"/>
  <bookViews>
    <workbookView xWindow="465" yWindow="1170" windowWidth="18735" windowHeight="12000" xr2:uid="{00000000-000D-0000-FFFF-FFFF00000000}"/>
  </bookViews>
  <sheets>
    <sheet name="26-28.06.2020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" i="1" l="1"/>
  <c r="M43" i="1" l="1"/>
  <c r="M22" i="1"/>
  <c r="M9" i="1"/>
  <c r="M8" i="1" l="1"/>
  <c r="M17" i="1"/>
  <c r="M20" i="1"/>
  <c r="M28" i="1" l="1"/>
  <c r="M52" i="1"/>
  <c r="M51" i="1"/>
  <c r="M44" i="1"/>
  <c r="M34" i="1"/>
  <c r="M41" i="1"/>
  <c r="M19" i="1"/>
  <c r="M6" i="1"/>
  <c r="M15" i="1" l="1"/>
  <c r="M18" i="1"/>
  <c r="M14" i="1"/>
  <c r="M16" i="1"/>
  <c r="M38" i="1"/>
  <c r="M37" i="1"/>
  <c r="M35" i="1"/>
  <c r="M40" i="1"/>
  <c r="M42" i="1"/>
  <c r="M39" i="1"/>
  <c r="M36" i="1"/>
  <c r="M49" i="1" l="1"/>
  <c r="M48" i="1" l="1"/>
  <c r="M50" i="1"/>
  <c r="M21" i="1"/>
  <c r="M13" i="1"/>
  <c r="M27" i="1"/>
  <c r="M26" i="1"/>
  <c r="M25" i="1"/>
  <c r="M7" i="1"/>
  <c r="M5" i="1"/>
</calcChain>
</file>

<file path=xl/sharedStrings.xml><?xml version="1.0" encoding="utf-8"?>
<sst xmlns="http://schemas.openxmlformats.org/spreadsheetml/2006/main" count="208" uniqueCount="143">
  <si>
    <t>lp</t>
  </si>
  <si>
    <t>nazwisko i imię sternika</t>
  </si>
  <si>
    <t>punktacja w  wyścigu  nr:</t>
  </si>
  <si>
    <t>punkty</t>
  </si>
  <si>
    <t>II</t>
  </si>
  <si>
    <t>III</t>
  </si>
  <si>
    <t>IV</t>
  </si>
  <si>
    <t>razem</t>
  </si>
  <si>
    <t>oznaczenie</t>
  </si>
  <si>
    <t>nazwa jachtu</t>
  </si>
  <si>
    <t>V</t>
  </si>
  <si>
    <t>VI</t>
  </si>
  <si>
    <t>VII</t>
  </si>
  <si>
    <t>Numer</t>
  </si>
  <si>
    <t>startowy</t>
  </si>
  <si>
    <t>żagle/kadłub</t>
  </si>
  <si>
    <t>JACHTY NIE KLASYFIKOWANE W DŁUGODYSTANSOWYCH MISTRZOSTWACH POLSKI JACHTÓW KABINOWYCH ANWIL CUP 2020</t>
  </si>
  <si>
    <t>POL 20821</t>
  </si>
  <si>
    <t>STERNIK</t>
  </si>
  <si>
    <t>Piotr Mańczak</t>
  </si>
  <si>
    <t>POL 133</t>
  </si>
  <si>
    <t>TOYOTA AUTO PODLASIE</t>
  </si>
  <si>
    <t>POL 0606</t>
  </si>
  <si>
    <t>Jacek Jadkowski</t>
  </si>
  <si>
    <t>Z0109</t>
  </si>
  <si>
    <t>EMIKON</t>
  </si>
  <si>
    <t>Krzysztof Lewandowski</t>
  </si>
  <si>
    <t>POL 9845</t>
  </si>
  <si>
    <t>HUSAR</t>
  </si>
  <si>
    <t>Robert Kurczewski</t>
  </si>
  <si>
    <t>C 0049</t>
  </si>
  <si>
    <t>Dariusz Jasnowski</t>
  </si>
  <si>
    <t>MOANA</t>
  </si>
  <si>
    <t>Piotr Tarnacki</t>
  </si>
  <si>
    <t>ENERGA</t>
  </si>
  <si>
    <t>Andrzej Łukasiak</t>
  </si>
  <si>
    <t>WZP 021 PK 99</t>
  </si>
  <si>
    <t>VICTORIA II</t>
  </si>
  <si>
    <t>C 0061</t>
  </si>
  <si>
    <t>PANI GERTRUDA</t>
  </si>
  <si>
    <t>Marcin Rostek</t>
  </si>
  <si>
    <t>DELPHIA 24</t>
  </si>
  <si>
    <t>POL 24</t>
  </si>
  <si>
    <t>POL 104</t>
  </si>
  <si>
    <t>MUSTANG II</t>
  </si>
  <si>
    <t>Hubert Jabłoński</t>
  </si>
  <si>
    <t>HIT</t>
  </si>
  <si>
    <t>Andrzej Gorzelak</t>
  </si>
  <si>
    <t>Maciej Grodzki</t>
  </si>
  <si>
    <t>POL 80</t>
  </si>
  <si>
    <t>ALTER EGO</t>
  </si>
  <si>
    <t>Tomasz Kopytko</t>
  </si>
  <si>
    <t>PIĄTKA +</t>
  </si>
  <si>
    <t>POL 9668</t>
  </si>
  <si>
    <t>NEOPROFIL</t>
  </si>
  <si>
    <t>Witold Reszkowski</t>
  </si>
  <si>
    <t>POL 125</t>
  </si>
  <si>
    <t>Piotr Kciuk</t>
  </si>
  <si>
    <t>POMPADUR</t>
  </si>
  <si>
    <t>Jakub Malicki</t>
  </si>
  <si>
    <t>POL 12</t>
  </si>
  <si>
    <t>Marek Boliszewski</t>
  </si>
  <si>
    <t>POL 7</t>
  </si>
  <si>
    <t>TURBO DZIADKI</t>
  </si>
  <si>
    <t>Jacek Olubiński</t>
  </si>
  <si>
    <t>C 0050</t>
  </si>
  <si>
    <t>CALIBRA 21</t>
  </si>
  <si>
    <t>BIAŁY KRUK</t>
  </si>
  <si>
    <t>KLEIB</t>
  </si>
  <si>
    <t>POL 10000</t>
  </si>
  <si>
    <t>RAFA 2</t>
  </si>
  <si>
    <t>Piotr Kowalewski</t>
  </si>
  <si>
    <t>AUTO PODLASIE</t>
  </si>
  <si>
    <t>P</t>
  </si>
  <si>
    <t>BOSUN</t>
  </si>
  <si>
    <t>Tomek Szyvchowiak</t>
  </si>
  <si>
    <t>POL 70</t>
  </si>
  <si>
    <t>Radosław Cierpiał</t>
  </si>
  <si>
    <t>Andrzej Kęder</t>
  </si>
  <si>
    <t>POL 112</t>
  </si>
  <si>
    <t>Rafał Moszczyński</t>
  </si>
  <si>
    <t>POL 6</t>
  </si>
  <si>
    <t>Andrzej Rygielski</t>
  </si>
  <si>
    <t>POL 61</t>
  </si>
  <si>
    <t>ANDRZELA</t>
  </si>
  <si>
    <t>Michał Brzozowski</t>
  </si>
  <si>
    <t>MISTRAL</t>
  </si>
  <si>
    <t>W 128</t>
  </si>
  <si>
    <t>WIR</t>
  </si>
  <si>
    <t>Jacek Kuczyński</t>
  </si>
  <si>
    <t>POL 82</t>
  </si>
  <si>
    <t>POLSTER SAIL RACING</t>
  </si>
  <si>
    <t>Maciej Kalinowski</t>
  </si>
  <si>
    <t>ZALEWO</t>
  </si>
  <si>
    <t>Sławomir Rohde</t>
  </si>
  <si>
    <t>POL 66</t>
  </si>
  <si>
    <t>BAKOMA</t>
  </si>
  <si>
    <t>Marcin Kucelman</t>
  </si>
  <si>
    <t>PŁOTKA</t>
  </si>
  <si>
    <t>CENTAUR</t>
  </si>
  <si>
    <t>Mirosław Czech</t>
  </si>
  <si>
    <t>SHOT</t>
  </si>
  <si>
    <t>DNC</t>
  </si>
  <si>
    <t>DNF</t>
  </si>
  <si>
    <t>POL 77</t>
  </si>
  <si>
    <t>5*</t>
  </si>
  <si>
    <t>3*</t>
  </si>
  <si>
    <t>8*</t>
  </si>
  <si>
    <t>DNC*</t>
  </si>
  <si>
    <t>DSQ*</t>
  </si>
  <si>
    <t>9*</t>
  </si>
  <si>
    <t>DNF*</t>
  </si>
  <si>
    <t>RET*</t>
  </si>
  <si>
    <t>4*</t>
  </si>
  <si>
    <t>2*</t>
  </si>
  <si>
    <t>6*</t>
  </si>
  <si>
    <t>PURE DEV.Sailing Team</t>
  </si>
  <si>
    <t>INEX</t>
  </si>
  <si>
    <t>DSQ</t>
  </si>
  <si>
    <t>Łukasz Kałamarz</t>
  </si>
  <si>
    <t>Jakub Choraszkiewicz</t>
  </si>
  <si>
    <t>7*</t>
  </si>
  <si>
    <t>OCS*</t>
  </si>
  <si>
    <r>
      <rPr>
        <sz val="11"/>
        <color indexed="9"/>
        <rFont val="Arial"/>
        <family val="2"/>
        <charset val="238"/>
      </rPr>
      <t>Memoriał Jerzego Fijki otrzymała</t>
    </r>
    <r>
      <rPr>
        <b/>
        <sz val="11"/>
        <color indexed="9"/>
        <rFont val="Arial"/>
        <family val="2"/>
        <charset val="238"/>
      </rPr>
      <t xml:space="preserve"> Oliwia FERET z klasy T-1</t>
    </r>
  </si>
  <si>
    <r>
      <rPr>
        <sz val="11"/>
        <color indexed="9"/>
        <rFont val="Arial"/>
        <family val="2"/>
        <charset val="238"/>
      </rPr>
      <t xml:space="preserve">Ogółem w regatach wystartowało </t>
    </r>
    <r>
      <rPr>
        <b/>
        <sz val="11"/>
        <color indexed="9"/>
        <rFont val="Arial"/>
        <family val="2"/>
        <charset val="238"/>
      </rPr>
      <t>40</t>
    </r>
    <r>
      <rPr>
        <sz val="11"/>
        <color indexed="9"/>
        <rFont val="Arial"/>
        <family val="2"/>
        <charset val="238"/>
      </rPr>
      <t xml:space="preserve"> </t>
    </r>
    <r>
      <rPr>
        <b/>
        <sz val="11"/>
        <color indexed="9"/>
        <rFont val="Arial"/>
        <family val="2"/>
        <charset val="238"/>
      </rPr>
      <t>jachtów</t>
    </r>
  </si>
  <si>
    <r>
      <t xml:space="preserve">Mistrzostwa sędziowali: </t>
    </r>
    <r>
      <rPr>
        <b/>
        <sz val="11"/>
        <color theme="0"/>
        <rFont val="Arial"/>
        <family val="2"/>
        <charset val="238"/>
      </rPr>
      <t>Robert Exner, Jarosław Bazylko, Zbigniew Kacprzak</t>
    </r>
  </si>
  <si>
    <t>Adam Krzyżykowski - I WICEMISTRZ</t>
  </si>
  <si>
    <t>Oliwia Feret             - MISTRZ POLSKI</t>
  </si>
  <si>
    <t>Maciej Jaskuła         - II WICEMISTRZ</t>
  </si>
  <si>
    <t>Piotr Matwiejczuk   - I WICEMISTRZ</t>
  </si>
  <si>
    <t>Piotr Adamowicz    - MISTRZ POLSKI</t>
  </si>
  <si>
    <t>Marcin Macioszek   - II WICEMISTRZ</t>
  </si>
  <si>
    <t>Arkadiusz Sendlewski - MISTRZ POLSKI</t>
  </si>
  <si>
    <t>Mirosław Sztuba         - I WICEMISTRZ</t>
  </si>
  <si>
    <t>Radosław Sternicki     - II WICEMISTRZ</t>
  </si>
  <si>
    <t>BLACK &amp; WHITE</t>
  </si>
  <si>
    <r>
      <t xml:space="preserve">Sponsorem Głównym Mistrzostw  </t>
    </r>
    <r>
      <rPr>
        <sz val="11"/>
        <color theme="0"/>
        <rFont val="Arial"/>
        <family val="2"/>
        <charset val="238"/>
      </rPr>
      <t>był</t>
    </r>
    <r>
      <rPr>
        <b/>
        <sz val="11"/>
        <color theme="0"/>
        <rFont val="Arial"/>
        <family val="2"/>
        <charset val="238"/>
      </rPr>
      <t xml:space="preserve">  ANWIL S.A.</t>
    </r>
  </si>
  <si>
    <r>
      <t>Klasa:</t>
    </r>
    <r>
      <rPr>
        <b/>
        <sz val="10"/>
        <color indexed="9"/>
        <rFont val="Arial CE"/>
        <charset val="238"/>
      </rPr>
      <t xml:space="preserve"> MICRO</t>
    </r>
  </si>
  <si>
    <r>
      <t>Klasa:</t>
    </r>
    <r>
      <rPr>
        <b/>
        <sz val="10"/>
        <color indexed="9"/>
        <rFont val="Arial CE"/>
        <charset val="238"/>
      </rPr>
      <t xml:space="preserve"> OPEN JK</t>
    </r>
  </si>
  <si>
    <r>
      <t>Klasa:</t>
    </r>
    <r>
      <rPr>
        <b/>
        <sz val="10"/>
        <color indexed="9"/>
        <rFont val="Arial CE"/>
        <charset val="238"/>
      </rPr>
      <t xml:space="preserve"> </t>
    </r>
    <r>
      <rPr>
        <b/>
        <sz val="11"/>
        <color indexed="9"/>
        <rFont val="Arial CE"/>
        <charset val="238"/>
      </rPr>
      <t>T 2</t>
    </r>
  </si>
  <si>
    <r>
      <t>Klasa</t>
    </r>
    <r>
      <rPr>
        <b/>
        <sz val="10"/>
        <color indexed="9"/>
        <rFont val="Arial CE"/>
        <charset val="238"/>
      </rPr>
      <t xml:space="preserve">:  </t>
    </r>
    <r>
      <rPr>
        <b/>
        <sz val="11"/>
        <color indexed="9"/>
        <rFont val="Arial CE"/>
        <charset val="238"/>
      </rPr>
      <t>T 1</t>
    </r>
  </si>
  <si>
    <r>
      <t>Klasa:</t>
    </r>
    <r>
      <rPr>
        <b/>
        <sz val="10"/>
        <color indexed="9"/>
        <rFont val="Arial CE"/>
        <charset val="238"/>
      </rPr>
      <t xml:space="preserve"> </t>
    </r>
    <r>
      <rPr>
        <b/>
        <sz val="11"/>
        <color indexed="9"/>
        <rFont val="Arial CE"/>
        <charset val="238"/>
      </rPr>
      <t xml:space="preserve"> T 3</t>
    </r>
  </si>
  <si>
    <t>OLI &amp; 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</si>
</sst>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 CE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color indexed="1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 CE"/>
      <family val="2"/>
      <charset val="238"/>
    </font>
    <font>
      <b/>
      <i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indexed="9"/>
      <name val="Arial CE"/>
      <charset val="238"/>
    </font>
    <font>
      <sz val="10"/>
      <name val="Arial"/>
      <family val="2"/>
      <charset val="238"/>
    </font>
    <font>
      <b/>
      <sz val="10"/>
      <color rgb="FF000066"/>
      <name val="Arial CE"/>
      <charset val="238"/>
    </font>
    <font>
      <i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indexed="18"/>
      <name val="Arial CE"/>
      <charset val="238"/>
    </font>
    <font>
      <b/>
      <sz val="10"/>
      <color rgb="FF0000FF"/>
      <name val="Arial"/>
      <family val="2"/>
      <charset val="238"/>
    </font>
    <font>
      <b/>
      <sz val="10"/>
      <color rgb="FF000066"/>
      <name val="Arial CE"/>
      <family val="2"/>
      <charset val="238"/>
    </font>
    <font>
      <b/>
      <sz val="10"/>
      <color rgb="FF000066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869"/>
        <bgColor indexed="64"/>
      </patternFill>
    </fill>
    <fill>
      <patternFill patternType="solid">
        <fgColor rgb="FFFF66CC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/>
    <xf numFmtId="0" fontId="8" fillId="0" borderId="0" xfId="0" applyFont="1"/>
    <xf numFmtId="0" fontId="10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0" xfId="0" applyFont="1"/>
    <xf numFmtId="0" fontId="11" fillId="0" borderId="3" xfId="0" applyFont="1" applyFill="1" applyBorder="1" applyAlignment="1">
      <alignment horizontal="center" vertical="center"/>
    </xf>
    <xf numFmtId="0" fontId="14" fillId="0" borderId="0" xfId="0" applyFont="1"/>
    <xf numFmtId="0" fontId="15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6" fillId="0" borderId="0" xfId="0" applyFont="1"/>
    <xf numFmtId="0" fontId="22" fillId="0" borderId="3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Border="1"/>
    <xf numFmtId="0" fontId="22" fillId="0" borderId="3" xfId="0" applyFont="1" applyFill="1" applyBorder="1" applyAlignment="1">
      <alignment horizontal="left" vertical="center" inden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3" borderId="9" xfId="0" applyFont="1" applyFill="1" applyBorder="1"/>
    <xf numFmtId="0" fontId="24" fillId="3" borderId="9" xfId="0" applyFont="1" applyFill="1" applyBorder="1"/>
    <xf numFmtId="0" fontId="25" fillId="3" borderId="10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7" fillId="4" borderId="11" xfId="0" applyFont="1" applyFill="1" applyBorder="1" applyAlignment="1"/>
    <xf numFmtId="0" fontId="18" fillId="4" borderId="21" xfId="0" applyFont="1" applyFill="1" applyBorder="1" applyAlignment="1">
      <alignment horizontal="right"/>
    </xf>
    <xf numFmtId="0" fontId="17" fillId="4" borderId="21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0" fillId="0" borderId="0" xfId="0" applyFont="1"/>
    <xf numFmtId="0" fontId="22" fillId="5" borderId="3" xfId="0" applyFont="1" applyFill="1" applyBorder="1" applyAlignment="1">
      <alignment horizontal="left" vertical="center" indent="1"/>
    </xf>
    <xf numFmtId="0" fontId="22" fillId="5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/>
    </xf>
    <xf numFmtId="49" fontId="22" fillId="5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center"/>
    </xf>
    <xf numFmtId="0" fontId="16" fillId="2" borderId="8" xfId="0" applyFont="1" applyFill="1" applyBorder="1"/>
    <xf numFmtId="0" fontId="26" fillId="2" borderId="9" xfId="0" applyFont="1" applyFill="1" applyBorder="1"/>
    <xf numFmtId="0" fontId="26" fillId="2" borderId="10" xfId="0" applyFont="1" applyFill="1" applyBorder="1"/>
    <xf numFmtId="0" fontId="27" fillId="0" borderId="6" xfId="0" applyFont="1" applyBorder="1"/>
    <xf numFmtId="0" fontId="25" fillId="3" borderId="8" xfId="0" applyFont="1" applyFill="1" applyBorder="1"/>
    <xf numFmtId="0" fontId="12" fillId="7" borderId="3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30" fillId="0" borderId="0" xfId="0" applyFont="1"/>
    <xf numFmtId="0" fontId="31" fillId="6" borderId="3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left" vertical="center" indent="1"/>
    </xf>
    <xf numFmtId="0" fontId="32" fillId="6" borderId="3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left" vertical="center" indent="1"/>
    </xf>
    <xf numFmtId="0" fontId="33" fillId="7" borderId="3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/>
    </xf>
    <xf numFmtId="0" fontId="34" fillId="7" borderId="3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1" fillId="2" borderId="1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0066"/>
      <color rgb="FFFDE869"/>
      <color rgb="FFFFCC99"/>
      <color rgb="FF000066"/>
      <color rgb="FF0000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workbookViewId="0">
      <selection activeCell="E41" sqref="E41"/>
    </sheetView>
  </sheetViews>
  <sheetFormatPr defaultRowHeight="12.75" x14ac:dyDescent="0.2"/>
  <cols>
    <col min="1" max="1" width="4.7109375" customWidth="1"/>
    <col min="2" max="2" width="45" bestFit="1" customWidth="1"/>
    <col min="3" max="3" width="9.42578125" bestFit="1" customWidth="1"/>
    <col min="4" max="4" width="16.28515625" customWidth="1"/>
    <col min="5" max="5" width="24.7109375" bestFit="1" customWidth="1"/>
    <col min="6" max="12" width="5.7109375" customWidth="1"/>
    <col min="13" max="13" width="9.85546875" bestFit="1" customWidth="1"/>
  </cols>
  <sheetData>
    <row r="1" spans="1:13" s="4" customFormat="1" ht="15" thickTop="1" x14ac:dyDescent="0.2">
      <c r="A1" s="95" t="s">
        <v>0</v>
      </c>
      <c r="B1" s="93" t="s">
        <v>1</v>
      </c>
      <c r="C1" s="81" t="s">
        <v>13</v>
      </c>
      <c r="D1" s="79" t="s">
        <v>8</v>
      </c>
      <c r="E1" s="93" t="s">
        <v>9</v>
      </c>
      <c r="F1" s="87" t="s">
        <v>2</v>
      </c>
      <c r="G1" s="88"/>
      <c r="H1" s="88"/>
      <c r="I1" s="88"/>
      <c r="J1" s="88"/>
      <c r="K1" s="88"/>
      <c r="L1" s="88"/>
      <c r="M1" s="77" t="s">
        <v>3</v>
      </c>
    </row>
    <row r="2" spans="1:13" s="4" customFormat="1" ht="15" x14ac:dyDescent="0.2">
      <c r="A2" s="96"/>
      <c r="B2" s="94"/>
      <c r="C2" s="80" t="s">
        <v>14</v>
      </c>
      <c r="D2" s="80" t="s">
        <v>15</v>
      </c>
      <c r="E2" s="94"/>
      <c r="F2" s="17"/>
      <c r="G2" s="84" t="s">
        <v>4</v>
      </c>
      <c r="H2" s="84" t="s">
        <v>5</v>
      </c>
      <c r="I2" s="84" t="s">
        <v>6</v>
      </c>
      <c r="J2" s="84" t="s">
        <v>10</v>
      </c>
      <c r="K2" s="84" t="s">
        <v>11</v>
      </c>
      <c r="L2" s="84" t="s">
        <v>12</v>
      </c>
      <c r="M2" s="78" t="s">
        <v>7</v>
      </c>
    </row>
    <row r="3" spans="1:13" ht="8.25" customHeight="1" thickBot="1" x14ac:dyDescent="0.25">
      <c r="A3" s="18"/>
      <c r="B3" s="18"/>
      <c r="C3" s="18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" customFormat="1" ht="15" x14ac:dyDescent="0.2">
      <c r="A4" s="89" t="s">
        <v>140</v>
      </c>
      <c r="B4" s="90"/>
      <c r="C4" s="24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56" customFormat="1" x14ac:dyDescent="0.2">
      <c r="A5" s="57">
        <v>1</v>
      </c>
      <c r="B5" s="58" t="s">
        <v>127</v>
      </c>
      <c r="C5" s="59">
        <v>25</v>
      </c>
      <c r="D5" s="59" t="s">
        <v>22</v>
      </c>
      <c r="E5" s="59" t="s">
        <v>142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0">
        <v>1</v>
      </c>
      <c r="L5" s="60" t="s">
        <v>106</v>
      </c>
      <c r="M5" s="76">
        <f>SUM(F5:L5)</f>
        <v>6</v>
      </c>
    </row>
    <row r="6" spans="1:13" s="56" customFormat="1" x14ac:dyDescent="0.2">
      <c r="A6" s="61">
        <v>2</v>
      </c>
      <c r="B6" s="58" t="s">
        <v>126</v>
      </c>
      <c r="C6" s="59">
        <v>28</v>
      </c>
      <c r="D6" s="59" t="s">
        <v>73</v>
      </c>
      <c r="E6" s="59" t="s">
        <v>74</v>
      </c>
      <c r="F6" s="60">
        <v>2</v>
      </c>
      <c r="G6" s="60">
        <v>2</v>
      </c>
      <c r="H6" s="60">
        <v>2</v>
      </c>
      <c r="I6" s="60">
        <v>3</v>
      </c>
      <c r="J6" s="60">
        <v>3</v>
      </c>
      <c r="K6" s="60" t="s">
        <v>113</v>
      </c>
      <c r="L6" s="60">
        <v>1</v>
      </c>
      <c r="M6" s="76">
        <f>SUM(F6:L6)</f>
        <v>13</v>
      </c>
    </row>
    <row r="7" spans="1:13" s="56" customFormat="1" x14ac:dyDescent="0.2">
      <c r="A7" s="61">
        <v>3</v>
      </c>
      <c r="B7" s="58" t="s">
        <v>128</v>
      </c>
      <c r="C7" s="59">
        <v>9</v>
      </c>
      <c r="D7" s="59" t="s">
        <v>38</v>
      </c>
      <c r="E7" s="59" t="s">
        <v>39</v>
      </c>
      <c r="F7" s="60">
        <v>4</v>
      </c>
      <c r="G7" s="60">
        <v>3</v>
      </c>
      <c r="H7" s="60">
        <v>3</v>
      </c>
      <c r="I7" s="60">
        <v>4</v>
      </c>
      <c r="J7" s="60">
        <v>2</v>
      </c>
      <c r="K7" s="60">
        <v>2</v>
      </c>
      <c r="L7" s="60" t="s">
        <v>113</v>
      </c>
      <c r="M7" s="76">
        <f>SUM(F7:L7)</f>
        <v>18</v>
      </c>
    </row>
    <row r="8" spans="1:13" s="16" customFormat="1" x14ac:dyDescent="0.2">
      <c r="A8" s="83">
        <v>4</v>
      </c>
      <c r="B8" s="40" t="s">
        <v>61</v>
      </c>
      <c r="C8" s="41">
        <v>20</v>
      </c>
      <c r="D8" s="41" t="s">
        <v>62</v>
      </c>
      <c r="E8" s="70" t="s">
        <v>63</v>
      </c>
      <c r="F8" s="42" t="s">
        <v>102</v>
      </c>
      <c r="G8" s="42" t="s">
        <v>108</v>
      </c>
      <c r="H8" s="42">
        <v>4</v>
      </c>
      <c r="I8" s="42">
        <v>2</v>
      </c>
      <c r="J8" s="42">
        <v>4</v>
      </c>
      <c r="K8" s="42">
        <v>3</v>
      </c>
      <c r="L8" s="42">
        <v>2</v>
      </c>
      <c r="M8" s="73">
        <f>SUM(F8:L8)+7</f>
        <v>22</v>
      </c>
    </row>
    <row r="9" spans="1:13" s="16" customFormat="1" x14ac:dyDescent="0.2">
      <c r="A9" s="83">
        <v>5</v>
      </c>
      <c r="B9" s="26" t="s">
        <v>78</v>
      </c>
      <c r="C9" s="27">
        <v>30</v>
      </c>
      <c r="D9" s="27" t="s">
        <v>79</v>
      </c>
      <c r="E9" s="44"/>
      <c r="F9" s="28">
        <v>3</v>
      </c>
      <c r="G9" s="28">
        <v>4</v>
      </c>
      <c r="H9" s="28" t="s">
        <v>103</v>
      </c>
      <c r="I9" s="28">
        <v>5</v>
      </c>
      <c r="J9" s="28">
        <v>5</v>
      </c>
      <c r="K9" s="45" t="s">
        <v>102</v>
      </c>
      <c r="L9" s="45" t="s">
        <v>111</v>
      </c>
      <c r="M9" s="73">
        <f>SUM(F9:L9)+14</f>
        <v>31</v>
      </c>
    </row>
    <row r="10" spans="1:13" s="16" customFormat="1" x14ac:dyDescent="0.2">
      <c r="A10" s="83">
        <v>6</v>
      </c>
      <c r="B10" s="26" t="s">
        <v>82</v>
      </c>
      <c r="C10" s="27">
        <v>32</v>
      </c>
      <c r="D10" s="27" t="s">
        <v>83</v>
      </c>
      <c r="E10" s="44" t="s">
        <v>84</v>
      </c>
      <c r="F10" s="45" t="s">
        <v>118</v>
      </c>
      <c r="G10" s="45" t="s">
        <v>118</v>
      </c>
      <c r="H10" s="45" t="s">
        <v>118</v>
      </c>
      <c r="I10" s="45" t="s">
        <v>118</v>
      </c>
      <c r="J10" s="45" t="s">
        <v>118</v>
      </c>
      <c r="K10" s="45" t="s">
        <v>118</v>
      </c>
      <c r="L10" s="45" t="s">
        <v>108</v>
      </c>
      <c r="M10" s="73">
        <v>42</v>
      </c>
    </row>
    <row r="11" spans="1:13" ht="15" thickBot="1" x14ac:dyDescent="0.25">
      <c r="A11" s="25"/>
      <c r="E11" s="11"/>
      <c r="F11" s="4"/>
      <c r="G11" s="4"/>
      <c r="H11" s="4"/>
      <c r="I11" s="4"/>
      <c r="J11" s="4"/>
      <c r="K11" s="4"/>
      <c r="L11" s="4"/>
      <c r="M11" s="68"/>
    </row>
    <row r="12" spans="1:13" s="4" customFormat="1" ht="15" x14ac:dyDescent="0.2">
      <c r="A12" s="89" t="s">
        <v>139</v>
      </c>
      <c r="B12" s="90"/>
      <c r="C12" s="23"/>
      <c r="E12" s="11"/>
      <c r="M12" s="69"/>
    </row>
    <row r="13" spans="1:13" s="56" customFormat="1" x14ac:dyDescent="0.2">
      <c r="A13" s="61">
        <v>1</v>
      </c>
      <c r="B13" s="58" t="s">
        <v>130</v>
      </c>
      <c r="C13" s="59">
        <v>16</v>
      </c>
      <c r="D13" s="59" t="s">
        <v>53</v>
      </c>
      <c r="E13" s="59" t="s">
        <v>54</v>
      </c>
      <c r="F13" s="59">
        <v>1</v>
      </c>
      <c r="G13" s="60">
        <v>1</v>
      </c>
      <c r="H13" s="60">
        <v>1</v>
      </c>
      <c r="I13" s="60">
        <v>1</v>
      </c>
      <c r="J13" s="60">
        <v>2</v>
      </c>
      <c r="K13" s="60">
        <v>4</v>
      </c>
      <c r="L13" s="60" t="s">
        <v>121</v>
      </c>
      <c r="M13" s="76">
        <f>SUM(F13:L13)</f>
        <v>10</v>
      </c>
    </row>
    <row r="14" spans="1:13" s="56" customFormat="1" x14ac:dyDescent="0.2">
      <c r="A14" s="61">
        <v>2</v>
      </c>
      <c r="B14" s="58" t="s">
        <v>129</v>
      </c>
      <c r="C14" s="59">
        <v>40</v>
      </c>
      <c r="D14" s="59"/>
      <c r="E14" s="59" t="s">
        <v>93</v>
      </c>
      <c r="F14" s="59">
        <v>4</v>
      </c>
      <c r="G14" s="60">
        <v>5</v>
      </c>
      <c r="H14" s="60">
        <v>5</v>
      </c>
      <c r="I14" s="60" t="s">
        <v>105</v>
      </c>
      <c r="J14" s="60">
        <v>1</v>
      </c>
      <c r="K14" s="60">
        <v>2</v>
      </c>
      <c r="L14" s="60">
        <v>2</v>
      </c>
      <c r="M14" s="76">
        <f>SUM(F14:L14)</f>
        <v>19</v>
      </c>
    </row>
    <row r="15" spans="1:13" s="56" customFormat="1" x14ac:dyDescent="0.2">
      <c r="A15" s="61">
        <v>3</v>
      </c>
      <c r="B15" s="58" t="s">
        <v>131</v>
      </c>
      <c r="C15" s="59">
        <v>26</v>
      </c>
      <c r="D15" s="59" t="s">
        <v>69</v>
      </c>
      <c r="E15" s="59" t="s">
        <v>70</v>
      </c>
      <c r="F15" s="59">
        <v>3</v>
      </c>
      <c r="G15" s="60">
        <v>2</v>
      </c>
      <c r="H15" s="60">
        <v>2</v>
      </c>
      <c r="I15" s="60">
        <v>4</v>
      </c>
      <c r="J15" s="60">
        <v>9</v>
      </c>
      <c r="K15" s="60">
        <v>1</v>
      </c>
      <c r="L15" s="60" t="s">
        <v>122</v>
      </c>
      <c r="M15" s="76">
        <f>SUM(F15:L15)</f>
        <v>21</v>
      </c>
    </row>
    <row r="16" spans="1:13" s="14" customFormat="1" x14ac:dyDescent="0.2">
      <c r="A16" s="82">
        <v>4</v>
      </c>
      <c r="B16" s="21" t="s">
        <v>64</v>
      </c>
      <c r="C16" s="22">
        <v>21</v>
      </c>
      <c r="D16" s="22" t="s">
        <v>65</v>
      </c>
      <c r="E16" s="71" t="s">
        <v>66</v>
      </c>
      <c r="F16" s="22">
        <v>2</v>
      </c>
      <c r="G16" s="29">
        <v>3</v>
      </c>
      <c r="H16" s="29">
        <v>4</v>
      </c>
      <c r="I16" s="29" t="s">
        <v>115</v>
      </c>
      <c r="J16" s="29">
        <v>3</v>
      </c>
      <c r="K16" s="29">
        <v>5</v>
      </c>
      <c r="L16" s="29">
        <v>4</v>
      </c>
      <c r="M16" s="73">
        <f>SUM(F16:L16)</f>
        <v>21</v>
      </c>
    </row>
    <row r="17" spans="1:13" s="14" customFormat="1" x14ac:dyDescent="0.2">
      <c r="A17" s="13">
        <v>5</v>
      </c>
      <c r="B17" s="21" t="s">
        <v>51</v>
      </c>
      <c r="C17" s="22">
        <v>15</v>
      </c>
      <c r="D17" s="22"/>
      <c r="E17" s="71" t="s">
        <v>52</v>
      </c>
      <c r="F17" s="22" t="s">
        <v>103</v>
      </c>
      <c r="G17" s="29">
        <v>7</v>
      </c>
      <c r="H17" s="29" t="s">
        <v>111</v>
      </c>
      <c r="I17" s="29">
        <v>3</v>
      </c>
      <c r="J17" s="29">
        <v>4</v>
      </c>
      <c r="K17" s="29">
        <v>3</v>
      </c>
      <c r="L17" s="29">
        <v>3</v>
      </c>
      <c r="M17" s="73">
        <f>SUM(F17:L17)+11</f>
        <v>31</v>
      </c>
    </row>
    <row r="18" spans="1:13" s="14" customFormat="1" x14ac:dyDescent="0.2">
      <c r="A18" s="13">
        <v>6</v>
      </c>
      <c r="B18" s="21" t="s">
        <v>92</v>
      </c>
      <c r="C18" s="22">
        <v>34</v>
      </c>
      <c r="D18" s="22" t="s">
        <v>87</v>
      </c>
      <c r="E18" s="71" t="s">
        <v>88</v>
      </c>
      <c r="F18" s="22">
        <v>7</v>
      </c>
      <c r="G18" s="29">
        <v>4</v>
      </c>
      <c r="H18" s="29">
        <v>7</v>
      </c>
      <c r="I18" s="29">
        <v>7</v>
      </c>
      <c r="J18" s="29">
        <v>6</v>
      </c>
      <c r="K18" s="29" t="s">
        <v>107</v>
      </c>
      <c r="L18" s="29">
        <v>5</v>
      </c>
      <c r="M18" s="73">
        <f>SUM(F18:L18)</f>
        <v>36</v>
      </c>
    </row>
    <row r="19" spans="1:13" s="14" customFormat="1" x14ac:dyDescent="0.2">
      <c r="A19" s="13">
        <v>7</v>
      </c>
      <c r="B19" s="40" t="s">
        <v>26</v>
      </c>
      <c r="C19" s="41">
        <v>4</v>
      </c>
      <c r="D19" s="41" t="s">
        <v>27</v>
      </c>
      <c r="E19" s="70" t="s">
        <v>28</v>
      </c>
      <c r="F19" s="41" t="s">
        <v>103</v>
      </c>
      <c r="G19" s="42" t="s">
        <v>102</v>
      </c>
      <c r="H19" s="42">
        <v>6</v>
      </c>
      <c r="I19" s="42">
        <v>2</v>
      </c>
      <c r="J19" s="42" t="s">
        <v>109</v>
      </c>
      <c r="K19" s="42">
        <v>6</v>
      </c>
      <c r="L19" s="42">
        <v>1</v>
      </c>
      <c r="M19" s="73">
        <f>SUM(F19:L19)+22</f>
        <v>37</v>
      </c>
    </row>
    <row r="20" spans="1:13" s="14" customFormat="1" x14ac:dyDescent="0.2">
      <c r="A20" s="13">
        <v>8</v>
      </c>
      <c r="B20" s="40" t="s">
        <v>23</v>
      </c>
      <c r="C20" s="41">
        <v>3</v>
      </c>
      <c r="D20" s="41" t="s">
        <v>24</v>
      </c>
      <c r="E20" s="70" t="s">
        <v>25</v>
      </c>
      <c r="F20" s="41">
        <v>5</v>
      </c>
      <c r="G20" s="42" t="s">
        <v>108</v>
      </c>
      <c r="H20" s="42">
        <v>3</v>
      </c>
      <c r="I20" s="42">
        <v>8</v>
      </c>
      <c r="J20" s="42">
        <v>8</v>
      </c>
      <c r="K20" s="42">
        <v>7</v>
      </c>
      <c r="L20" s="42">
        <v>6</v>
      </c>
      <c r="M20" s="73">
        <f>SUM(F20:L20)</f>
        <v>37</v>
      </c>
    </row>
    <row r="21" spans="1:13" s="14" customFormat="1" x14ac:dyDescent="0.2">
      <c r="A21" s="13">
        <v>9</v>
      </c>
      <c r="B21" s="40" t="s">
        <v>29</v>
      </c>
      <c r="C21" s="41">
        <v>5</v>
      </c>
      <c r="D21" s="41" t="s">
        <v>30</v>
      </c>
      <c r="E21" s="70"/>
      <c r="F21" s="41">
        <v>6</v>
      </c>
      <c r="G21" s="42">
        <v>6</v>
      </c>
      <c r="H21" s="42">
        <v>8</v>
      </c>
      <c r="I21" s="42">
        <v>9</v>
      </c>
      <c r="J21" s="42">
        <v>5</v>
      </c>
      <c r="K21" s="42" t="s">
        <v>110</v>
      </c>
      <c r="L21" s="42">
        <v>8</v>
      </c>
      <c r="M21" s="73">
        <f>SUM(F21:L21)</f>
        <v>42</v>
      </c>
    </row>
    <row r="22" spans="1:13" s="14" customFormat="1" x14ac:dyDescent="0.2">
      <c r="A22" s="13">
        <v>10</v>
      </c>
      <c r="B22" s="21" t="s">
        <v>57</v>
      </c>
      <c r="C22" s="22">
        <v>18</v>
      </c>
      <c r="D22" s="22"/>
      <c r="E22" s="71" t="s">
        <v>58</v>
      </c>
      <c r="F22" s="22" t="s">
        <v>102</v>
      </c>
      <c r="G22" s="29" t="s">
        <v>102</v>
      </c>
      <c r="H22" s="29" t="s">
        <v>103</v>
      </c>
      <c r="I22" s="29">
        <v>10</v>
      </c>
      <c r="J22" s="29">
        <v>10</v>
      </c>
      <c r="K22" s="48" t="s">
        <v>103</v>
      </c>
      <c r="L22" s="48" t="s">
        <v>108</v>
      </c>
      <c r="M22" s="73">
        <f>SUM(F22:L22)+44</f>
        <v>64</v>
      </c>
    </row>
    <row r="23" spans="1:13" ht="15" thickBot="1" x14ac:dyDescent="0.25">
      <c r="A23" s="19"/>
      <c r="B23" s="10"/>
      <c r="C23" s="10"/>
      <c r="D23" s="6"/>
      <c r="E23" s="72"/>
      <c r="F23" s="6"/>
      <c r="G23" s="6"/>
      <c r="H23" s="6"/>
      <c r="I23" s="6"/>
      <c r="J23" s="6"/>
      <c r="K23" s="6"/>
      <c r="L23" s="6"/>
      <c r="M23" s="68"/>
    </row>
    <row r="24" spans="1:13" s="4" customFormat="1" ht="15" x14ac:dyDescent="0.2">
      <c r="A24" s="89" t="s">
        <v>141</v>
      </c>
      <c r="B24" s="90"/>
      <c r="C24" s="23"/>
      <c r="E24" s="11"/>
      <c r="M24" s="69"/>
    </row>
    <row r="25" spans="1:13" s="12" customFormat="1" x14ac:dyDescent="0.2">
      <c r="A25" s="61">
        <v>1</v>
      </c>
      <c r="B25" s="58" t="s">
        <v>132</v>
      </c>
      <c r="C25" s="59">
        <v>23</v>
      </c>
      <c r="D25" s="59"/>
      <c r="E25" s="59" t="s">
        <v>67</v>
      </c>
      <c r="F25" s="60">
        <v>2</v>
      </c>
      <c r="G25" s="60">
        <v>2</v>
      </c>
      <c r="H25" s="60" t="s">
        <v>114</v>
      </c>
      <c r="I25" s="60">
        <v>1</v>
      </c>
      <c r="J25" s="60">
        <v>1</v>
      </c>
      <c r="K25" s="60">
        <v>1</v>
      </c>
      <c r="L25" s="60">
        <v>1</v>
      </c>
      <c r="M25" s="76">
        <f>SUM(F25:L25)</f>
        <v>8</v>
      </c>
    </row>
    <row r="26" spans="1:13" s="16" customFormat="1" x14ac:dyDescent="0.2">
      <c r="A26" s="61">
        <v>2</v>
      </c>
      <c r="B26" s="58" t="s">
        <v>133</v>
      </c>
      <c r="C26" s="59">
        <v>11</v>
      </c>
      <c r="D26" s="59" t="s">
        <v>42</v>
      </c>
      <c r="E26" s="59" t="s">
        <v>135</v>
      </c>
      <c r="F26" s="60">
        <v>1</v>
      </c>
      <c r="G26" s="60">
        <v>1</v>
      </c>
      <c r="H26" s="60">
        <v>1</v>
      </c>
      <c r="I26" s="60">
        <v>2</v>
      </c>
      <c r="J26" s="60">
        <v>2</v>
      </c>
      <c r="K26" s="60">
        <v>2</v>
      </c>
      <c r="L26" s="60" t="s">
        <v>122</v>
      </c>
      <c r="M26" s="76">
        <f>SUM(F26:L26)</f>
        <v>9</v>
      </c>
    </row>
    <row r="27" spans="1:13" s="16" customFormat="1" x14ac:dyDescent="0.2">
      <c r="A27" s="61">
        <v>3</v>
      </c>
      <c r="B27" s="58" t="s">
        <v>134</v>
      </c>
      <c r="C27" s="59">
        <v>1</v>
      </c>
      <c r="D27" s="59" t="s">
        <v>17</v>
      </c>
      <c r="E27" s="59" t="s">
        <v>18</v>
      </c>
      <c r="F27" s="60">
        <v>3</v>
      </c>
      <c r="G27" s="60">
        <v>3</v>
      </c>
      <c r="H27" s="60">
        <v>4</v>
      </c>
      <c r="I27" s="60" t="s">
        <v>113</v>
      </c>
      <c r="J27" s="60">
        <v>3</v>
      </c>
      <c r="K27" s="60">
        <v>3</v>
      </c>
      <c r="L27" s="60">
        <v>2</v>
      </c>
      <c r="M27" s="76">
        <f>SUM(F27:L27)</f>
        <v>18</v>
      </c>
    </row>
    <row r="28" spans="1:13" s="14" customFormat="1" x14ac:dyDescent="0.2">
      <c r="A28" s="15">
        <v>4</v>
      </c>
      <c r="B28" s="40" t="s">
        <v>35</v>
      </c>
      <c r="C28" s="41">
        <v>8</v>
      </c>
      <c r="D28" s="43" t="s">
        <v>36</v>
      </c>
      <c r="E28" s="70" t="s">
        <v>37</v>
      </c>
      <c r="F28" s="42" t="s">
        <v>103</v>
      </c>
      <c r="G28" s="42" t="s">
        <v>111</v>
      </c>
      <c r="H28" s="42">
        <v>3</v>
      </c>
      <c r="I28" s="42">
        <v>3</v>
      </c>
      <c r="J28" s="42">
        <v>4</v>
      </c>
      <c r="K28" s="42">
        <v>4</v>
      </c>
      <c r="L28" s="42">
        <v>3</v>
      </c>
      <c r="M28" s="33">
        <f>SUM(F28:L28)+6</f>
        <v>23</v>
      </c>
    </row>
    <row r="29" spans="1:13" s="14" customFormat="1" x14ac:dyDescent="0.2">
      <c r="A29" s="15">
        <v>5</v>
      </c>
      <c r="B29" s="40" t="s">
        <v>31</v>
      </c>
      <c r="C29" s="41">
        <v>6</v>
      </c>
      <c r="D29" s="41"/>
      <c r="E29" s="70" t="s">
        <v>32</v>
      </c>
      <c r="F29" s="42" t="s">
        <v>103</v>
      </c>
      <c r="G29" s="42" t="s">
        <v>102</v>
      </c>
      <c r="H29" s="42" t="s">
        <v>102</v>
      </c>
      <c r="I29" s="42" t="s">
        <v>102</v>
      </c>
      <c r="J29" s="42" t="s">
        <v>102</v>
      </c>
      <c r="K29" s="46" t="s">
        <v>102</v>
      </c>
      <c r="L29" s="46" t="s">
        <v>108</v>
      </c>
      <c r="M29" s="33">
        <v>36</v>
      </c>
    </row>
    <row r="30" spans="1:13" ht="13.5" thickBot="1" x14ac:dyDescent="0.25"/>
    <row r="31" spans="1:13" s="9" customFormat="1" x14ac:dyDescent="0.2">
      <c r="A31" s="34" t="s">
        <v>16</v>
      </c>
      <c r="B31" s="35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8"/>
    </row>
    <row r="32" spans="1:13" ht="6.95" customHeight="1" thickBot="1" x14ac:dyDescent="0.25"/>
    <row r="33" spans="1:14" s="4" customFormat="1" ht="15" x14ac:dyDescent="0.2">
      <c r="A33" s="91" t="s">
        <v>137</v>
      </c>
      <c r="B33" s="92"/>
      <c r="C33" s="23"/>
    </row>
    <row r="34" spans="1:14" s="12" customFormat="1" x14ac:dyDescent="0.2">
      <c r="A34" s="55">
        <v>1</v>
      </c>
      <c r="B34" s="62" t="s">
        <v>33</v>
      </c>
      <c r="C34" s="63">
        <v>7</v>
      </c>
      <c r="D34" s="63" t="s">
        <v>104</v>
      </c>
      <c r="E34" s="63" t="s">
        <v>34</v>
      </c>
      <c r="F34" s="64" t="s">
        <v>109</v>
      </c>
      <c r="G34" s="64">
        <v>1</v>
      </c>
      <c r="H34" s="64">
        <v>1</v>
      </c>
      <c r="I34" s="64">
        <v>2</v>
      </c>
      <c r="J34" s="64">
        <v>1</v>
      </c>
      <c r="K34" s="64">
        <v>1</v>
      </c>
      <c r="L34" s="64">
        <v>3</v>
      </c>
      <c r="M34" s="67">
        <f t="shared" ref="M34:M42" si="0">SUM(F34:L34)</f>
        <v>9</v>
      </c>
      <c r="N34" s="39"/>
    </row>
    <row r="35" spans="1:14" s="16" customFormat="1" x14ac:dyDescent="0.2">
      <c r="A35" s="55">
        <v>2</v>
      </c>
      <c r="B35" s="62" t="s">
        <v>75</v>
      </c>
      <c r="C35" s="63">
        <v>29</v>
      </c>
      <c r="D35" s="63" t="s">
        <v>76</v>
      </c>
      <c r="E35" s="63">
        <v>70</v>
      </c>
      <c r="F35" s="64">
        <v>2</v>
      </c>
      <c r="G35" s="64">
        <v>3</v>
      </c>
      <c r="H35" s="64">
        <v>3</v>
      </c>
      <c r="I35" s="64">
        <v>1</v>
      </c>
      <c r="J35" s="64">
        <v>3</v>
      </c>
      <c r="K35" s="64">
        <v>2</v>
      </c>
      <c r="L35" s="64" t="s">
        <v>105</v>
      </c>
      <c r="M35" s="67">
        <f t="shared" si="0"/>
        <v>14</v>
      </c>
      <c r="N35" s="39"/>
    </row>
    <row r="36" spans="1:14" s="16" customFormat="1" x14ac:dyDescent="0.2">
      <c r="A36" s="55">
        <v>3</v>
      </c>
      <c r="B36" s="62" t="s">
        <v>19</v>
      </c>
      <c r="C36" s="63">
        <v>2</v>
      </c>
      <c r="D36" s="63" t="s">
        <v>20</v>
      </c>
      <c r="E36" s="63" t="s">
        <v>21</v>
      </c>
      <c r="F36" s="64">
        <v>3</v>
      </c>
      <c r="G36" s="64">
        <v>4</v>
      </c>
      <c r="H36" s="64">
        <v>2</v>
      </c>
      <c r="I36" s="64" t="s">
        <v>105</v>
      </c>
      <c r="J36" s="64">
        <v>2</v>
      </c>
      <c r="K36" s="64">
        <v>3</v>
      </c>
      <c r="L36" s="64">
        <v>1</v>
      </c>
      <c r="M36" s="67">
        <f t="shared" si="0"/>
        <v>15</v>
      </c>
      <c r="N36" s="12"/>
    </row>
    <row r="37" spans="1:14" s="16" customFormat="1" x14ac:dyDescent="0.2">
      <c r="A37" s="15">
        <v>4</v>
      </c>
      <c r="B37" s="26" t="s">
        <v>71</v>
      </c>
      <c r="C37" s="27">
        <v>27</v>
      </c>
      <c r="D37" s="27"/>
      <c r="E37" s="27" t="s">
        <v>72</v>
      </c>
      <c r="F37" s="28">
        <v>1</v>
      </c>
      <c r="G37" s="28">
        <v>2</v>
      </c>
      <c r="H37" s="28">
        <v>4</v>
      </c>
      <c r="I37" s="28">
        <v>3</v>
      </c>
      <c r="J37" s="28" t="s">
        <v>105</v>
      </c>
      <c r="K37" s="28">
        <v>4</v>
      </c>
      <c r="L37" s="28">
        <v>4</v>
      </c>
      <c r="M37" s="74">
        <f t="shared" si="0"/>
        <v>18</v>
      </c>
      <c r="N37" s="39"/>
    </row>
    <row r="38" spans="1:14" s="16" customFormat="1" x14ac:dyDescent="0.2">
      <c r="A38" s="15">
        <v>5</v>
      </c>
      <c r="B38" s="26" t="s">
        <v>48</v>
      </c>
      <c r="C38" s="27">
        <v>14</v>
      </c>
      <c r="D38" s="27" t="s">
        <v>49</v>
      </c>
      <c r="E38" s="27" t="s">
        <v>50</v>
      </c>
      <c r="F38" s="28">
        <v>4</v>
      </c>
      <c r="G38" s="28">
        <v>7</v>
      </c>
      <c r="H38" s="28">
        <v>6</v>
      </c>
      <c r="I38" s="28">
        <v>4</v>
      </c>
      <c r="J38" s="28" t="s">
        <v>107</v>
      </c>
      <c r="K38" s="28">
        <v>5</v>
      </c>
      <c r="L38" s="28">
        <v>2</v>
      </c>
      <c r="M38" s="74">
        <f t="shared" si="0"/>
        <v>28</v>
      </c>
    </row>
    <row r="39" spans="1:14" s="16" customFormat="1" x14ac:dyDescent="0.2">
      <c r="A39" s="15">
        <v>6</v>
      </c>
      <c r="B39" s="26" t="s">
        <v>55</v>
      </c>
      <c r="C39" s="27">
        <v>17</v>
      </c>
      <c r="D39" s="27" t="s">
        <v>56</v>
      </c>
      <c r="E39" s="44" t="s">
        <v>116</v>
      </c>
      <c r="F39" s="28">
        <v>6</v>
      </c>
      <c r="G39" s="28">
        <v>5</v>
      </c>
      <c r="H39" s="28">
        <v>5</v>
      </c>
      <c r="I39" s="28">
        <v>8</v>
      </c>
      <c r="J39" s="28">
        <v>4</v>
      </c>
      <c r="K39" s="28">
        <v>6</v>
      </c>
      <c r="L39" s="45" t="s">
        <v>111</v>
      </c>
      <c r="M39" s="74">
        <f t="shared" si="0"/>
        <v>34</v>
      </c>
      <c r="N39" s="39"/>
    </row>
    <row r="40" spans="1:14" s="16" customFormat="1" x14ac:dyDescent="0.2">
      <c r="A40" s="15">
        <v>7</v>
      </c>
      <c r="B40" s="26" t="s">
        <v>80</v>
      </c>
      <c r="C40" s="27">
        <v>33</v>
      </c>
      <c r="D40" s="27" t="s">
        <v>81</v>
      </c>
      <c r="E40" s="44" t="s">
        <v>117</v>
      </c>
      <c r="F40" s="28">
        <v>7</v>
      </c>
      <c r="G40" s="28" t="s">
        <v>110</v>
      </c>
      <c r="H40" s="28">
        <v>7</v>
      </c>
      <c r="I40" s="28">
        <v>6</v>
      </c>
      <c r="J40" s="28">
        <v>6</v>
      </c>
      <c r="K40" s="28">
        <v>7</v>
      </c>
      <c r="L40" s="28">
        <v>6</v>
      </c>
      <c r="M40" s="74">
        <f t="shared" si="0"/>
        <v>39</v>
      </c>
    </row>
    <row r="41" spans="1:14" s="16" customFormat="1" x14ac:dyDescent="0.2">
      <c r="A41" s="15">
        <v>8</v>
      </c>
      <c r="B41" s="26" t="s">
        <v>94</v>
      </c>
      <c r="C41" s="27">
        <v>38</v>
      </c>
      <c r="D41" s="27" t="s">
        <v>95</v>
      </c>
      <c r="E41" s="27" t="s">
        <v>96</v>
      </c>
      <c r="F41" s="28">
        <v>5</v>
      </c>
      <c r="G41" s="28">
        <v>6</v>
      </c>
      <c r="H41" s="28">
        <v>11</v>
      </c>
      <c r="I41" s="28">
        <v>7</v>
      </c>
      <c r="J41" s="28">
        <v>7</v>
      </c>
      <c r="K41" s="28" t="s">
        <v>108</v>
      </c>
      <c r="L41" s="28">
        <v>7</v>
      </c>
      <c r="M41" s="74">
        <f t="shared" si="0"/>
        <v>43</v>
      </c>
      <c r="N41" s="39"/>
    </row>
    <row r="42" spans="1:14" s="16" customFormat="1" x14ac:dyDescent="0.2">
      <c r="A42" s="15">
        <v>9</v>
      </c>
      <c r="B42" s="26" t="s">
        <v>89</v>
      </c>
      <c r="C42" s="27">
        <v>35</v>
      </c>
      <c r="D42" s="27" t="s">
        <v>90</v>
      </c>
      <c r="E42" s="27" t="s">
        <v>91</v>
      </c>
      <c r="F42" s="28">
        <v>8</v>
      </c>
      <c r="G42" s="28">
        <v>10</v>
      </c>
      <c r="H42" s="28">
        <v>9</v>
      </c>
      <c r="I42" s="28">
        <v>9</v>
      </c>
      <c r="J42" s="28">
        <v>9</v>
      </c>
      <c r="K42" s="28">
        <v>9</v>
      </c>
      <c r="L42" s="45" t="s">
        <v>111</v>
      </c>
      <c r="M42" s="74">
        <f t="shared" si="0"/>
        <v>54</v>
      </c>
      <c r="N42" s="39"/>
    </row>
    <row r="43" spans="1:14" s="16" customFormat="1" x14ac:dyDescent="0.2">
      <c r="A43" s="15">
        <v>10</v>
      </c>
      <c r="B43" s="26" t="s">
        <v>85</v>
      </c>
      <c r="C43" s="27">
        <v>31</v>
      </c>
      <c r="D43" s="27"/>
      <c r="E43" s="27" t="s">
        <v>86</v>
      </c>
      <c r="F43" s="45" t="s">
        <v>103</v>
      </c>
      <c r="G43" s="28">
        <v>8</v>
      </c>
      <c r="H43" s="28">
        <v>8</v>
      </c>
      <c r="I43" s="28">
        <v>10</v>
      </c>
      <c r="J43" s="28">
        <v>10</v>
      </c>
      <c r="K43" s="28">
        <v>8</v>
      </c>
      <c r="L43" s="45" t="s">
        <v>111</v>
      </c>
      <c r="M43" s="74">
        <f>SUM(F43:L43)+12</f>
        <v>56</v>
      </c>
      <c r="N43" s="39"/>
    </row>
    <row r="44" spans="1:14" s="16" customFormat="1" x14ac:dyDescent="0.2">
      <c r="A44" s="15">
        <v>11</v>
      </c>
      <c r="B44" s="40" t="s">
        <v>47</v>
      </c>
      <c r="C44" s="41">
        <v>12</v>
      </c>
      <c r="D44" s="41" t="s">
        <v>43</v>
      </c>
      <c r="E44" s="41" t="s">
        <v>44</v>
      </c>
      <c r="F44" s="42" t="s">
        <v>103</v>
      </c>
      <c r="G44" s="42" t="s">
        <v>111</v>
      </c>
      <c r="H44" s="42">
        <v>10</v>
      </c>
      <c r="I44" s="42">
        <v>11</v>
      </c>
      <c r="J44" s="42">
        <v>11</v>
      </c>
      <c r="K44" s="42">
        <v>10</v>
      </c>
      <c r="L44" s="42">
        <v>8</v>
      </c>
      <c r="M44" s="74">
        <f>SUM(F44:L44)+12</f>
        <v>62</v>
      </c>
    </row>
    <row r="45" spans="1:14" ht="12.75" customHeight="1" x14ac:dyDescent="0.2">
      <c r="A45" s="2"/>
      <c r="B45" s="3"/>
      <c r="C45" s="3"/>
      <c r="D45" s="2"/>
      <c r="E45" s="2"/>
      <c r="F45" s="5"/>
      <c r="G45" s="5"/>
      <c r="H45" s="5"/>
      <c r="I45" s="5"/>
      <c r="J45" s="5"/>
      <c r="K45" s="5"/>
      <c r="L45" s="5"/>
      <c r="M45" s="5"/>
    </row>
    <row r="46" spans="1:14" ht="6" customHeight="1" thickBot="1" x14ac:dyDescent="0.25">
      <c r="A46" s="2"/>
      <c r="B46" s="3"/>
      <c r="C46" s="3"/>
      <c r="D46" s="2"/>
      <c r="E46" s="2"/>
      <c r="F46" s="5"/>
      <c r="G46" s="5"/>
      <c r="H46" s="5"/>
      <c r="I46" s="5"/>
      <c r="J46" s="5"/>
      <c r="K46" s="5"/>
      <c r="L46" s="5"/>
      <c r="M46" s="5"/>
    </row>
    <row r="47" spans="1:14" s="4" customFormat="1" ht="15" x14ac:dyDescent="0.25">
      <c r="A47" s="91" t="s">
        <v>138</v>
      </c>
      <c r="B47" s="92"/>
      <c r="C47" s="23"/>
      <c r="N47" s="20"/>
    </row>
    <row r="48" spans="1:14" s="12" customFormat="1" x14ac:dyDescent="0.2">
      <c r="A48" s="54">
        <v>1</v>
      </c>
      <c r="B48" s="62" t="s">
        <v>59</v>
      </c>
      <c r="C48" s="63">
        <v>19</v>
      </c>
      <c r="D48" s="63" t="s">
        <v>60</v>
      </c>
      <c r="E48" s="65"/>
      <c r="F48" s="64">
        <v>1</v>
      </c>
      <c r="G48" s="64">
        <v>1</v>
      </c>
      <c r="H48" s="64">
        <v>1</v>
      </c>
      <c r="I48" s="64">
        <v>1</v>
      </c>
      <c r="J48" s="64" t="s">
        <v>105</v>
      </c>
      <c r="K48" s="64">
        <v>1</v>
      </c>
      <c r="L48" s="64">
        <v>1</v>
      </c>
      <c r="M48" s="66">
        <f>SUM(F48:L48)</f>
        <v>6</v>
      </c>
    </row>
    <row r="49" spans="1:13" s="12" customFormat="1" x14ac:dyDescent="0.2">
      <c r="A49" s="54">
        <v>2</v>
      </c>
      <c r="B49" s="62" t="s">
        <v>119</v>
      </c>
      <c r="C49" s="63">
        <v>36</v>
      </c>
      <c r="D49" s="63"/>
      <c r="E49" s="63" t="s">
        <v>101</v>
      </c>
      <c r="F49" s="64">
        <v>3</v>
      </c>
      <c r="G49" s="64">
        <v>3</v>
      </c>
      <c r="H49" s="64">
        <v>3</v>
      </c>
      <c r="I49" s="64">
        <v>2</v>
      </c>
      <c r="J49" s="64">
        <v>2</v>
      </c>
      <c r="K49" s="64" t="s">
        <v>106</v>
      </c>
      <c r="L49" s="64">
        <v>2</v>
      </c>
      <c r="M49" s="66">
        <f>SUM(F49:L49)</f>
        <v>15</v>
      </c>
    </row>
    <row r="50" spans="1:13" s="12" customFormat="1" x14ac:dyDescent="0.2">
      <c r="A50" s="54">
        <v>3</v>
      </c>
      <c r="B50" s="62" t="s">
        <v>40</v>
      </c>
      <c r="C50" s="63">
        <v>10</v>
      </c>
      <c r="D50" s="63"/>
      <c r="E50" s="63" t="s">
        <v>41</v>
      </c>
      <c r="F50" s="64">
        <v>4</v>
      </c>
      <c r="G50" s="64" t="s">
        <v>105</v>
      </c>
      <c r="H50" s="64">
        <v>2</v>
      </c>
      <c r="I50" s="64">
        <v>4</v>
      </c>
      <c r="J50" s="64">
        <v>1</v>
      </c>
      <c r="K50" s="64">
        <v>2</v>
      </c>
      <c r="L50" s="64">
        <v>3</v>
      </c>
      <c r="M50" s="66">
        <f>SUM(F50:L50)</f>
        <v>16</v>
      </c>
    </row>
    <row r="51" spans="1:13" s="12" customFormat="1" x14ac:dyDescent="0.2">
      <c r="A51" s="15">
        <v>4</v>
      </c>
      <c r="B51" s="26" t="s">
        <v>77</v>
      </c>
      <c r="C51" s="27">
        <v>24</v>
      </c>
      <c r="D51" s="27"/>
      <c r="E51" s="27" t="s">
        <v>68</v>
      </c>
      <c r="F51" s="28">
        <v>2</v>
      </c>
      <c r="G51" s="28">
        <v>2</v>
      </c>
      <c r="H51" s="28">
        <v>4</v>
      </c>
      <c r="I51" s="28" t="s">
        <v>112</v>
      </c>
      <c r="J51" s="28">
        <v>3</v>
      </c>
      <c r="K51" s="28">
        <v>4</v>
      </c>
      <c r="L51" s="28">
        <v>4</v>
      </c>
      <c r="M51" s="75">
        <f>SUM(F51:L51)</f>
        <v>19</v>
      </c>
    </row>
    <row r="52" spans="1:13" s="12" customFormat="1" x14ac:dyDescent="0.2">
      <c r="A52" s="15">
        <v>5</v>
      </c>
      <c r="B52" s="26" t="s">
        <v>97</v>
      </c>
      <c r="C52" s="27">
        <v>37</v>
      </c>
      <c r="D52" s="27" t="s">
        <v>56</v>
      </c>
      <c r="E52" s="27" t="s">
        <v>98</v>
      </c>
      <c r="F52" s="28" t="s">
        <v>102</v>
      </c>
      <c r="G52" s="28" t="s">
        <v>108</v>
      </c>
      <c r="H52" s="28">
        <v>5</v>
      </c>
      <c r="I52" s="28">
        <v>3</v>
      </c>
      <c r="J52" s="28">
        <v>4</v>
      </c>
      <c r="K52" s="28">
        <v>5</v>
      </c>
      <c r="L52" s="28">
        <v>5</v>
      </c>
      <c r="M52" s="75">
        <f>SUM(F52:L52)+9</f>
        <v>31</v>
      </c>
    </row>
    <row r="53" spans="1:13" s="12" customFormat="1" x14ac:dyDescent="0.2">
      <c r="A53" s="15">
        <v>6</v>
      </c>
      <c r="B53" s="47" t="s">
        <v>120</v>
      </c>
      <c r="C53" s="41">
        <v>22</v>
      </c>
      <c r="D53" s="41">
        <v>1756</v>
      </c>
      <c r="E53" s="41"/>
      <c r="F53" s="42" t="s">
        <v>103</v>
      </c>
      <c r="G53" s="42">
        <v>4</v>
      </c>
      <c r="H53" s="42" t="s">
        <v>103</v>
      </c>
      <c r="I53" s="42">
        <v>5</v>
      </c>
      <c r="J53" s="42" t="s">
        <v>111</v>
      </c>
      <c r="K53" s="42">
        <v>6</v>
      </c>
      <c r="L53" s="42">
        <v>6</v>
      </c>
      <c r="M53" s="75">
        <f>SUM(F53:L53)+18</f>
        <v>39</v>
      </c>
    </row>
    <row r="54" spans="1:13" s="12" customFormat="1" x14ac:dyDescent="0.2">
      <c r="A54" s="15">
        <v>7</v>
      </c>
      <c r="B54" s="21" t="s">
        <v>100</v>
      </c>
      <c r="C54" s="22">
        <v>83</v>
      </c>
      <c r="D54" s="22"/>
      <c r="E54" s="71" t="s">
        <v>99</v>
      </c>
      <c r="F54" s="28" t="s">
        <v>102</v>
      </c>
      <c r="G54" s="28" t="s">
        <v>102</v>
      </c>
      <c r="H54" s="42" t="s">
        <v>103</v>
      </c>
      <c r="I54" s="28">
        <v>6</v>
      </c>
      <c r="J54" s="28" t="s">
        <v>103</v>
      </c>
      <c r="K54" s="45" t="s">
        <v>102</v>
      </c>
      <c r="L54" s="45" t="s">
        <v>108</v>
      </c>
      <c r="M54" s="75">
        <v>51</v>
      </c>
    </row>
    <row r="55" spans="1:13" s="12" customFormat="1" x14ac:dyDescent="0.2">
      <c r="A55" s="15">
        <v>8</v>
      </c>
      <c r="B55" s="21" t="s">
        <v>45</v>
      </c>
      <c r="C55" s="22">
        <v>13</v>
      </c>
      <c r="D55" s="22" t="s">
        <v>46</v>
      </c>
      <c r="E55" s="71" t="s">
        <v>46</v>
      </c>
      <c r="F55" s="28" t="s">
        <v>102</v>
      </c>
      <c r="G55" s="28" t="s">
        <v>102</v>
      </c>
      <c r="H55" s="42" t="s">
        <v>102</v>
      </c>
      <c r="I55" s="42" t="s">
        <v>102</v>
      </c>
      <c r="J55" s="28" t="s">
        <v>102</v>
      </c>
      <c r="K55" s="45" t="s">
        <v>102</v>
      </c>
      <c r="L55" s="45" t="s">
        <v>108</v>
      </c>
      <c r="M55" s="75">
        <v>54</v>
      </c>
    </row>
    <row r="56" spans="1:13" ht="6.95" customHeight="1" x14ac:dyDescent="0.2">
      <c r="A56" s="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4" customFormat="1" ht="15" x14ac:dyDescent="0.25">
      <c r="A57" s="49" t="s">
        <v>123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</row>
    <row r="58" spans="1:13" ht="6.95" customHeight="1" x14ac:dyDescent="0.2"/>
    <row r="59" spans="1:13" s="4" customFormat="1" ht="15" x14ac:dyDescent="0.25">
      <c r="A59" s="49" t="s">
        <v>124</v>
      </c>
      <c r="B59" s="51"/>
      <c r="C59" s="52"/>
      <c r="E59" s="85" t="s">
        <v>136</v>
      </c>
      <c r="F59" s="86"/>
      <c r="G59" s="86"/>
      <c r="H59" s="86"/>
      <c r="I59" s="86"/>
      <c r="J59" s="86"/>
    </row>
    <row r="60" spans="1:13" ht="6.95" customHeight="1" x14ac:dyDescent="0.2"/>
    <row r="61" spans="1:13" ht="15" x14ac:dyDescent="0.25">
      <c r="A61" s="53" t="s">
        <v>125</v>
      </c>
      <c r="B61" s="30"/>
      <c r="C61" s="31"/>
      <c r="D61" s="30"/>
      <c r="E61" s="32"/>
    </row>
  </sheetData>
  <sortState xmlns:xlrd2="http://schemas.microsoft.com/office/spreadsheetml/2017/richdata2" ref="B48:M55">
    <sortCondition ref="M48:M55"/>
  </sortState>
  <mergeCells count="10">
    <mergeCell ref="E59:J59"/>
    <mergeCell ref="F1:L1"/>
    <mergeCell ref="A24:B24"/>
    <mergeCell ref="A47:B47"/>
    <mergeCell ref="E1:E2"/>
    <mergeCell ref="A4:B4"/>
    <mergeCell ref="A33:B33"/>
    <mergeCell ref="A1:A2"/>
    <mergeCell ref="B1:B2"/>
    <mergeCell ref="A12:B12"/>
  </mergeCells>
  <phoneticPr fontId="1" type="noConversion"/>
  <printOptions horizontalCentered="1"/>
  <pageMargins left="0.78740157480314965" right="0.59055118110236227" top="0.78740157480314965" bottom="0.59055118110236227" header="0.51181102362204722" footer="0.51181102362204722"/>
  <pageSetup paperSize="9" scale="66" orientation="landscape" horizontalDpi="4294967293" verticalDpi="4294967293" r:id="rId1"/>
  <headerFooter alignWithMargins="0">
    <oddHeader>&amp;LYACHT CLUB ANWIL
Stowarzyszenie&amp;C&amp;"Arial,Pogrubiony"&amp;12&amp;F</oddHeader>
  </headerFooter>
  <cellWatches>
    <cellWatch r="F6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26-28.06.2020</vt:lpstr>
      <vt:lpstr>Arkusz2</vt:lpstr>
      <vt:lpstr>Arkusz3</vt:lpstr>
    </vt:vector>
  </TitlesOfParts>
  <Company>YACHT CLUB ANWIL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Warecki</dc:creator>
  <cp:lastModifiedBy>User</cp:lastModifiedBy>
  <cp:lastPrinted>2020-06-29T12:51:20Z</cp:lastPrinted>
  <dcterms:created xsi:type="dcterms:W3CDTF">2006-10-08T19:50:54Z</dcterms:created>
  <dcterms:modified xsi:type="dcterms:W3CDTF">2020-06-29T12:53:52Z</dcterms:modified>
</cp:coreProperties>
</file>